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 Firma\2020\2020 006 Bezdružice, U Tiskárny - komunikace\PDF Bezdružice, V Podzámčí\"/>
    </mc:Choice>
  </mc:AlternateContent>
  <xr:revisionPtr revIDLastSave="0" documentId="8_{5C3C0D57-AEAC-413A-9F15-05D9210AC3C6}" xr6:coauthVersionLast="45" xr6:coauthVersionMax="45" xr10:uidLastSave="{00000000-0000-0000-0000-000000000000}"/>
  <bookViews>
    <workbookView xWindow="-120" yWindow="-120" windowWidth="29040" windowHeight="1599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39" i="1"/>
  <c r="F39" i="1"/>
  <c r="G75" i="12"/>
  <c r="AC75" i="12"/>
  <c r="AD75" i="12"/>
  <c r="BA58" i="12"/>
  <c r="BA56" i="12"/>
  <c r="BA55" i="12"/>
  <c r="BA51" i="12"/>
  <c r="BA48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2" i="12"/>
  <c r="I12" i="12"/>
  <c r="K12" i="12"/>
  <c r="M12" i="12"/>
  <c r="O12" i="12"/>
  <c r="Q12" i="12"/>
  <c r="U12" i="12"/>
  <c r="G14" i="12"/>
  <c r="I14" i="12"/>
  <c r="K14" i="12"/>
  <c r="M14" i="12"/>
  <c r="O14" i="12"/>
  <c r="Q14" i="12"/>
  <c r="U14" i="12"/>
  <c r="G16" i="12"/>
  <c r="G8" i="12" s="1"/>
  <c r="I16" i="12"/>
  <c r="K16" i="12"/>
  <c r="O16" i="12"/>
  <c r="O8" i="12" s="1"/>
  <c r="Q16" i="12"/>
  <c r="U16" i="12"/>
  <c r="G18" i="12"/>
  <c r="I18" i="12"/>
  <c r="K18" i="12"/>
  <c r="M18" i="12"/>
  <c r="O18" i="12"/>
  <c r="Q18" i="12"/>
  <c r="U18" i="12"/>
  <c r="G20" i="12"/>
  <c r="M20" i="12" s="1"/>
  <c r="I20" i="12"/>
  <c r="K20" i="12"/>
  <c r="O20" i="12"/>
  <c r="Q20" i="12"/>
  <c r="U20" i="12"/>
  <c r="G23" i="12"/>
  <c r="G22" i="12" s="1"/>
  <c r="I23" i="12"/>
  <c r="I22" i="12" s="1"/>
  <c r="K23" i="12"/>
  <c r="K22" i="12" s="1"/>
  <c r="O23" i="12"/>
  <c r="O22" i="12" s="1"/>
  <c r="Q23" i="12"/>
  <c r="Q22" i="12" s="1"/>
  <c r="U23" i="12"/>
  <c r="U22" i="12" s="1"/>
  <c r="G25" i="12"/>
  <c r="I25" i="12"/>
  <c r="K25" i="12"/>
  <c r="M25" i="12"/>
  <c r="O25" i="12"/>
  <c r="Q25" i="12"/>
  <c r="U25" i="12"/>
  <c r="G27" i="12"/>
  <c r="I27" i="12"/>
  <c r="K27" i="12"/>
  <c r="M27" i="12"/>
  <c r="O27" i="12"/>
  <c r="Q27" i="12"/>
  <c r="U27" i="12"/>
  <c r="G29" i="12"/>
  <c r="I29" i="12"/>
  <c r="K29" i="12"/>
  <c r="M29" i="12"/>
  <c r="O29" i="12"/>
  <c r="Q29" i="12"/>
  <c r="U29" i="12"/>
  <c r="G31" i="12"/>
  <c r="M31" i="12" s="1"/>
  <c r="I31" i="12"/>
  <c r="K31" i="12"/>
  <c r="O31" i="12"/>
  <c r="Q31" i="12"/>
  <c r="U31" i="12"/>
  <c r="G33" i="12"/>
  <c r="I33" i="12"/>
  <c r="K33" i="12"/>
  <c r="M33" i="12"/>
  <c r="O33" i="12"/>
  <c r="Q33" i="12"/>
  <c r="U33" i="12"/>
  <c r="G35" i="12"/>
  <c r="I35" i="12"/>
  <c r="K35" i="12"/>
  <c r="M35" i="12"/>
  <c r="O35" i="12"/>
  <c r="Q35" i="12"/>
  <c r="U35" i="12"/>
  <c r="G38" i="12"/>
  <c r="G37" i="12" s="1"/>
  <c r="I38" i="12"/>
  <c r="I37" i="12" s="1"/>
  <c r="K38" i="12"/>
  <c r="K37" i="12" s="1"/>
  <c r="O38" i="12"/>
  <c r="O37" i="12" s="1"/>
  <c r="Q38" i="12"/>
  <c r="Q37" i="12" s="1"/>
  <c r="U38" i="12"/>
  <c r="U37" i="12" s="1"/>
  <c r="G41" i="12"/>
  <c r="I41" i="12"/>
  <c r="K41" i="12"/>
  <c r="M41" i="12"/>
  <c r="O41" i="12"/>
  <c r="Q41" i="12"/>
  <c r="U41" i="12"/>
  <c r="G43" i="12"/>
  <c r="I43" i="12"/>
  <c r="K43" i="12"/>
  <c r="M43" i="12"/>
  <c r="O43" i="12"/>
  <c r="Q43" i="12"/>
  <c r="U43" i="12"/>
  <c r="G45" i="12"/>
  <c r="I45" i="12"/>
  <c r="K45" i="12"/>
  <c r="M45" i="12"/>
  <c r="O45" i="12"/>
  <c r="Q45" i="12"/>
  <c r="U45" i="12"/>
  <c r="G47" i="12"/>
  <c r="M47" i="12" s="1"/>
  <c r="I47" i="12"/>
  <c r="K47" i="12"/>
  <c r="O47" i="12"/>
  <c r="Q47" i="12"/>
  <c r="U47" i="12"/>
  <c r="G50" i="12"/>
  <c r="I50" i="12"/>
  <c r="K50" i="12"/>
  <c r="M50" i="12"/>
  <c r="O50" i="12"/>
  <c r="Q50" i="12"/>
  <c r="U50" i="12"/>
  <c r="K53" i="12"/>
  <c r="U53" i="12"/>
  <c r="G54" i="12"/>
  <c r="G53" i="12" s="1"/>
  <c r="I54" i="12"/>
  <c r="I53" i="12" s="1"/>
  <c r="K54" i="12"/>
  <c r="M54" i="12"/>
  <c r="O54" i="12"/>
  <c r="O53" i="12" s="1"/>
  <c r="Q54" i="12"/>
  <c r="Q53" i="12" s="1"/>
  <c r="U54" i="12"/>
  <c r="G60" i="12"/>
  <c r="M60" i="12" s="1"/>
  <c r="I60" i="12"/>
  <c r="K60" i="12"/>
  <c r="O60" i="12"/>
  <c r="Q60" i="12"/>
  <c r="U60" i="12"/>
  <c r="I62" i="12"/>
  <c r="Q62" i="12"/>
  <c r="G63" i="12"/>
  <c r="G62" i="12" s="1"/>
  <c r="I63" i="12"/>
  <c r="K63" i="12"/>
  <c r="K62" i="12" s="1"/>
  <c r="M63" i="12"/>
  <c r="M62" i="12" s="1"/>
  <c r="O63" i="12"/>
  <c r="O62" i="12" s="1"/>
  <c r="Q63" i="12"/>
  <c r="U63" i="12"/>
  <c r="U62" i="12" s="1"/>
  <c r="G68" i="12"/>
  <c r="G67" i="12" s="1"/>
  <c r="I68" i="12"/>
  <c r="I67" i="12" s="1"/>
  <c r="K68" i="12"/>
  <c r="K67" i="12" s="1"/>
  <c r="O68" i="12"/>
  <c r="O67" i="12" s="1"/>
  <c r="Q68" i="12"/>
  <c r="Q67" i="12" s="1"/>
  <c r="U68" i="12"/>
  <c r="U67" i="12" s="1"/>
  <c r="G69" i="12"/>
  <c r="I69" i="12"/>
  <c r="K69" i="12"/>
  <c r="M69" i="12"/>
  <c r="O69" i="12"/>
  <c r="Q69" i="12"/>
  <c r="U69" i="12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I20" i="1"/>
  <c r="I19" i="1"/>
  <c r="I18" i="1"/>
  <c r="I17" i="1"/>
  <c r="I16" i="1"/>
  <c r="AZ43" i="1"/>
  <c r="G27" i="1"/>
  <c r="F40" i="1"/>
  <c r="G23" i="1" s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I55" i="1" l="1"/>
  <c r="H39" i="1"/>
  <c r="I39" i="1" s="1"/>
  <c r="I40" i="1" s="1"/>
  <c r="J39" i="1" s="1"/>
  <c r="J40" i="1" s="1"/>
  <c r="G24" i="1"/>
  <c r="G29" i="1" s="1"/>
  <c r="G28" i="1"/>
  <c r="M53" i="12"/>
  <c r="M8" i="12"/>
  <c r="M68" i="12"/>
  <c r="M67" i="12" s="1"/>
  <c r="M38" i="12"/>
  <c r="M37" i="12" s="1"/>
  <c r="M23" i="12"/>
  <c r="M22" i="12" s="1"/>
  <c r="M16" i="12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<sst xmlns="http://schemas.openxmlformats.org/spreadsheetml/2006/main" count="340" uniqueCount="194">
  <si>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</si>
  <si>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</si>
  <si>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</si>
  <si>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</si>
  <si>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</si>
  <si>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</si>
  <si>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</si>
  <si>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</si>
  <si>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</si>
  <si>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</si>
  <si>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</si>
  <si>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</si>
  <si>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</si>
  <si>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</si>
  <si>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</si>
  <si>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</si>
  <si>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</si>
  <si>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</si>
  <si>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</si>
  <si>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</si>
  <si>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</si>
  <si>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</si>
  <si>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</si>
  <si>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</si>
  <si>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</si>
  <si>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</si>
  <si>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</si>
  <si>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</si>
  <si>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</si>
  <si>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</si>
  <si>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</si>
  <si>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</si>
  <si>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</si>
  <si>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</si>
  <si>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</si>
  <si>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</si>
  <si>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</si>
  <si>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</si>
  <si>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</si>
  <si>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</si>
  <si>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</si>
  <si>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</si>
  <si>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</si>
  <si>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Bezdružice, V Podzámčí</t>
  </si>
  <si>
    <t>Rozpočet:</t>
  </si>
  <si>
    <t>Misto</t>
  </si>
  <si>
    <t>Bezdružice, V Podzámčí - komunikace - NEUZNATELNÉ NÁKLADY</t>
  </si>
  <si>
    <t>Město Bezdružice</t>
  </si>
  <si>
    <t>ČSA 196</t>
  </si>
  <si>
    <t>Bezdružice</t>
  </si>
  <si>
    <t>34953</t>
  </si>
  <si>
    <t>00259705</t>
  </si>
  <si>
    <t>CZ00259705</t>
  </si>
  <si>
    <t>Rozpočet</t>
  </si>
  <si>
    <t>Celkem za stavbu</t>
  </si>
  <si>
    <t>CZK</t>
  </si>
  <si>
    <t xml:space="preserve">Popis rozpočtu:  - </t>
  </si>
  <si>
    <t>Stavební úpravy komunikace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</si>
  <si>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</si>
  <si>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</si>
  <si>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</si>
  <si>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</si>
  <si>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</si>
  <si>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</si>
  <si>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</si>
  <si>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</si>
  <si>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</si>
  <si>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</si>
  <si>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</si>
  <si>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</si>
  <si>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</si>
  <si>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</si>
  <si>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</si>
  <si>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</si>
  <si>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</si>
  <si>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</si>
  <si>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</si>
  <si>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</si>
  <si>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</si>
  <si>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</si>
  <si>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</si>
  <si>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</si>
  <si>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</si>
  <si>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</si>
  <si>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</si>
  <si>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</si>
  <si>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</si>
  <si>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</si>
  <si>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</si>
  <si>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</si>
  <si>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</si>
  <si>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</si>
  <si>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</si>
  <si>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</si>
  <si>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</si>
  <si>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</si>
  <si>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</si>
  <si>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</si>
  <si>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</si>
  <si>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181101102R00</t>
  </si>
  <si>
    <t>Úprava pláně v zářezech v hor. 1-4, se zhutněním</t>
  </si>
  <si>
    <t>m2</t>
  </si>
  <si>
    <t>POL1_0</t>
  </si>
  <si>
    <t>Větev B - dlažba 80:29,6638*1,15</t>
  </si>
  <si>
    <t>VV</t>
  </si>
  <si>
    <t>Větev B - dlažba 60:2,1549+0,9186</t>
  </si>
  <si>
    <t>181301101R00</t>
  </si>
  <si>
    <t>Rozprostření ornice, rovina, tl. do 10 cm do 500m2</t>
  </si>
  <si>
    <t>215,00*0,50</t>
  </si>
  <si>
    <t>10364200R</t>
  </si>
  <si>
    <t>Ornice pro pozemkové úpravy</t>
  </si>
  <si>
    <t>m3</t>
  </si>
  <si>
    <t>POL3_0</t>
  </si>
  <si>
    <t>215,00*0,50*0,10</t>
  </si>
  <si>
    <t>180402112R00</t>
  </si>
  <si>
    <t>Založení trávníku parkového výsevem svah do 1:2</t>
  </si>
  <si>
    <t>00572410R</t>
  </si>
  <si>
    <t>Směs travní parková II. mírná zátěž PROFI, á 25 kg</t>
  </si>
  <si>
    <t>kg</t>
  </si>
  <si>
    <t>215,00*0,50*0,03</t>
  </si>
  <si>
    <t>185803112R00</t>
  </si>
  <si>
    <t>Ošetření trávníku na svahu 1:2</t>
  </si>
  <si>
    <t>564861111R00</t>
  </si>
  <si>
    <t>Podklad ze štěrkodrti po zhutnění tloušťky 20 cm</t>
  </si>
  <si>
    <t>564851113R00</t>
  </si>
  <si>
    <t>Podklad ze štěrkodrti po zhutnění tloušťky 17 cm</t>
  </si>
  <si>
    <t>Větev B:2,1549+0,9186</t>
  </si>
  <si>
    <t>567122111R00</t>
  </si>
  <si>
    <t>Podklad z kameniva zpev.cementem SC C8/10 tl.12 cm</t>
  </si>
  <si>
    <t>Větev B - dlažba 80:29,6638</t>
  </si>
  <si>
    <t>596215040R00</t>
  </si>
  <si>
    <t>Kladení zámkové dlažby tl. 8 cm do drtě tl. 4 cm</t>
  </si>
  <si>
    <t>592452655R</t>
  </si>
  <si>
    <t>Dlažba BEST KLASIKO přírodní 20x10x8, povrch STANDARD</t>
  </si>
  <si>
    <t>Větev B - dlažba 80:29,6638*1,05</t>
  </si>
  <si>
    <t>596215020R00</t>
  </si>
  <si>
    <t>Kladení zámkové dlažby tl. 6 cm do drtě tl. 3 cm</t>
  </si>
  <si>
    <t>59245308R</t>
  </si>
  <si>
    <t>Dlažba BEST KLASIKO přírodní  20x10x6</t>
  </si>
  <si>
    <t>Větev B:(2,1549+0,9186)*1,05</t>
  </si>
  <si>
    <t>917862111R00</t>
  </si>
  <si>
    <t>Osazení stojat. obrub.bet. s opěrou,lože z C 12/15</t>
  </si>
  <si>
    <t>m</t>
  </si>
  <si>
    <t>Větev B - 100x30x15:11,4052+11,1436</t>
  </si>
  <si>
    <t>Větev B - 100x15x15:11,3523+11,3523</t>
  </si>
  <si>
    <t>59217012R</t>
  </si>
  <si>
    <t>Obrubník silniční betonový 150x300x1000 mm, přírodní</t>
  </si>
  <si>
    <t>kus</t>
  </si>
  <si>
    <t>Větev B - 100x30x15:(11,4052+11,1436)*1,01</t>
  </si>
  <si>
    <t>59217020R</t>
  </si>
  <si>
    <t>Obrubník nájezdový betonový 148,5x145x1000 mm, přírodní</t>
  </si>
  <si>
    <t>Větev B - 100x15x15:(11,3523+11,3523)*1,01</t>
  </si>
  <si>
    <t>914001121R00</t>
  </si>
  <si>
    <t>Osaz.svislé dopr.značky a sloupku,Al patka, základ</t>
  </si>
  <si>
    <t>2</t>
  </si>
  <si>
    <t>40445045.AR</t>
  </si>
  <si>
    <t>Značka dopr inf IP 4b-7,10a,b 500/500 fól1,HIG10</t>
  </si>
  <si>
    <t>IP 4b - Jednosměrný provoz</t>
  </si>
  <si>
    <t>POP</t>
  </si>
  <si>
    <t>IP4b:1</t>
  </si>
  <si>
    <t>40445023.AR</t>
  </si>
  <si>
    <t>Značka doprav zákazová B1-B34 700 fól 1, EG 7letá</t>
  </si>
  <si>
    <t>B2 - Zákaz vjezdu všech vozidel</t>
  </si>
  <si>
    <t>B2:1</t>
  </si>
  <si>
    <t>966006211R00</t>
  </si>
  <si>
    <t>Odstranění doprav. značky ze sloupů nebo konzolí</t>
  </si>
  <si>
    <t>1 x IZ 5a - Obytná zóna</t>
  </si>
  <si>
    <t>1 x IZ 5b - Konec obytné zóny</t>
  </si>
  <si>
    <t/>
  </si>
  <si>
    <t>DZ budou použity na druhém konci komunikace u napojení na komunikaci v ulici U Tiskárny</t>
  </si>
  <si>
    <t>966006215R00</t>
  </si>
  <si>
    <t>Odstranění  sloupků dopravních značek z Al patek</t>
  </si>
  <si>
    <t>998225111R00</t>
  </si>
  <si>
    <t>Přesun hmot, pozemní komunikace, kryt živičný</t>
  </si>
  <si>
    <t>t</t>
  </si>
  <si>
    <t>Zemní práce:17,95573</t>
  </si>
  <si>
    <t>Komunikace:33,72015</t>
  </si>
  <si>
    <t>Doplňující práce na komunikacci:11,83698</t>
  </si>
  <si>
    <t>005111021R</t>
  </si>
  <si>
    <t>Vytyčení inženýrských sítí</t>
  </si>
  <si>
    <t>Soubor</t>
  </si>
  <si>
    <t>005111020R</t>
  </si>
  <si>
    <t>Vytyčení stavby</t>
  </si>
  <si>
    <t>004111010R</t>
  </si>
  <si>
    <t xml:space="preserve">Průzkumné práce </t>
  </si>
  <si>
    <t>005211030R</t>
  </si>
  <si>
    <t xml:space="preserve">Dočasná dopravní opatření </t>
  </si>
  <si>
    <t>005211020R</t>
  </si>
  <si>
    <t>Ochrana stávaj. inženýrských sítí na staveništi</t>
  </si>
  <si>
    <t>005241020R</t>
  </si>
  <si>
    <t xml:space="preserve">Geodetické zaměření skutečného provedení  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</si>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</sst>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 shrinkToFit="1"/>
    </xf>
    <xf numFmtId="0" fontId="19" fillId="0" borderId="33" xfId="0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174" fontId="19" fillId="0" borderId="0" xfId="0" applyNumberFormat="1" applyFont="1" applyBorder="1" applyAlignment="1">
      <alignment vertical="top" wrapText="1" shrinkToFit="1"/>
    </xf>
    <xf numFmtId="174" fontId="19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4" fontId="19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SUMIF(F49:F54,A16,I49:I54)+SUMIF(F49:F54,"PSU",I49:I54)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SUMIF(F49:F54,A17,I49:I54)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SUMIF(F49:F54,A18,I49:I54)</f>
        <v>0</v>
      </c>
      <c r="J18" s="93"/>
    </row>
    <row r="19" spans="1:10" ht="23.25" customHeight="1" x14ac:dyDescent="0.2">
      <c r="A19" s="195" t="s">
        <v>70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SUMIF(F49:F54,A19,I49:I54)</f>
        <v>0</v>
      </c>
      <c r="J19" s="93"/>
    </row>
    <row r="20" spans="1:10" ht="23.25" customHeight="1" x14ac:dyDescent="0.2">
      <c r="A20" s="195" t="s">
        <v>71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SUMIF(F49:F54,A20,I49:I54)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44180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Pol'!AC75</f>
        <v>0</v>
      </c>
      <c r="G39" s="148">
        <f>'Rozpočet Pol'!AD75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56</v>
      </c>
    </row>
    <row r="43" spans="1:52" x14ac:dyDescent="0.2">
      <c r="B43" s="162" t="s">
        <v>57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Stavební úpravy komunikace</v>
      </c>
    </row>
    <row r="46" spans="1:52" ht="15.75" x14ac:dyDescent="0.25">
      <c r="B46" s="163" t="s">
        <v>58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59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60</v>
      </c>
      <c r="C49" s="177" t="s">
        <v>61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62</v>
      </c>
      <c r="C50" s="167" t="s">
        <v>63</v>
      </c>
      <c r="D50" s="169"/>
      <c r="E50" s="169"/>
      <c r="F50" s="185" t="s">
        <v>23</v>
      </c>
      <c r="G50" s="186"/>
      <c r="H50" s="186"/>
      <c r="I50" s="187">
        <f>'Rozpočet Pol'!G22</f>
        <v>0</v>
      </c>
      <c r="J50" s="187"/>
    </row>
    <row r="51" spans="1:10" ht="25.5" customHeight="1" x14ac:dyDescent="0.2">
      <c r="A51" s="165"/>
      <c r="B51" s="168" t="s">
        <v>64</v>
      </c>
      <c r="C51" s="167" t="s">
        <v>65</v>
      </c>
      <c r="D51" s="169"/>
      <c r="E51" s="169"/>
      <c r="F51" s="185" t="s">
        <v>23</v>
      </c>
      <c r="G51" s="186"/>
      <c r="H51" s="186"/>
      <c r="I51" s="187">
        <f>'Rozpočet Pol'!G37</f>
        <v>0</v>
      </c>
      <c r="J51" s="187"/>
    </row>
    <row r="52" spans="1:10" ht="25.5" customHeight="1" x14ac:dyDescent="0.2">
      <c r="A52" s="165"/>
      <c r="B52" s="168" t="s">
        <v>66</v>
      </c>
      <c r="C52" s="167" t="s">
        <v>67</v>
      </c>
      <c r="D52" s="169"/>
      <c r="E52" s="169"/>
      <c r="F52" s="185" t="s">
        <v>23</v>
      </c>
      <c r="G52" s="186"/>
      <c r="H52" s="186"/>
      <c r="I52" s="187">
        <f>'Rozpočet Pol'!G53</f>
        <v>0</v>
      </c>
      <c r="J52" s="187"/>
    </row>
    <row r="53" spans="1:10" ht="25.5" customHeight="1" x14ac:dyDescent="0.2">
      <c r="A53" s="165"/>
      <c r="B53" s="168" t="s">
        <v>68</v>
      </c>
      <c r="C53" s="167" t="s">
        <v>69</v>
      </c>
      <c r="D53" s="169"/>
      <c r="E53" s="169"/>
      <c r="F53" s="185" t="s">
        <v>23</v>
      </c>
      <c r="G53" s="186"/>
      <c r="H53" s="186"/>
      <c r="I53" s="187">
        <f>'Rozpočet Pol'!G62</f>
        <v>0</v>
      </c>
      <c r="J53" s="187"/>
    </row>
    <row r="54" spans="1:10" ht="25.5" customHeight="1" x14ac:dyDescent="0.2">
      <c r="A54" s="165"/>
      <c r="B54" s="179" t="s">
        <v>70</v>
      </c>
      <c r="C54" s="180" t="s">
        <v>26</v>
      </c>
      <c r="D54" s="181"/>
      <c r="E54" s="181"/>
      <c r="F54" s="188" t="s">
        <v>70</v>
      </c>
      <c r="G54" s="189"/>
      <c r="H54" s="189"/>
      <c r="I54" s="190">
        <f>'Rozpočet Pol'!G67</f>
        <v>0</v>
      </c>
      <c r="J54" s="190"/>
    </row>
    <row r="55" spans="1:10" ht="25.5" customHeight="1" x14ac:dyDescent="0.2">
      <c r="A55" s="166"/>
      <c r="B55" s="172" t="s">
        <v>1</v>
      </c>
      <c r="C55" s="172"/>
      <c r="D55" s="173"/>
      <c r="E55" s="173"/>
      <c r="F55" s="191"/>
      <c r="G55" s="192"/>
      <c r="H55" s="192"/>
      <c r="I55" s="193">
        <f>SUM(I49:I54)</f>
        <v>0</v>
      </c>
      <c r="J55" s="193"/>
    </row>
    <row r="56" spans="1:10" x14ac:dyDescent="0.2">
      <c r="F56" s="194"/>
      <c r="G56" s="130"/>
      <c r="H56" s="194"/>
      <c r="I56" s="130"/>
      <c r="J56" s="130"/>
    </row>
    <row r="57" spans="1:10" x14ac:dyDescent="0.2">
      <c r="F57" s="194"/>
      <c r="G57" s="130"/>
      <c r="H57" s="194"/>
      <c r="I57" s="130"/>
      <c r="J57" s="130"/>
    </row>
    <row r="58" spans="1:10" x14ac:dyDescent="0.2">
      <c r="F58" s="194"/>
      <c r="G58" s="130"/>
      <c r="H58" s="194"/>
      <c r="I58" s="130"/>
      <c r="J58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I53:J53"/>
    <mergeCell ref="C53:E53"/>
    <mergeCell ref="I54:J54"/>
    <mergeCell ref="C54:E54"/>
    <mergeCell ref="I55:J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73</v>
      </c>
    </row>
    <row r="2" spans="1:60" ht="24.95" customHeight="1" x14ac:dyDescent="0.2">
      <c r="A2" s="204" t="s">
        <v>72</v>
      </c>
      <c r="B2" s="198"/>
      <c r="C2" s="199" t="s">
        <v>46</v>
      </c>
      <c r="D2" s="200"/>
      <c r="E2" s="200"/>
      <c r="F2" s="200"/>
      <c r="G2" s="206"/>
      <c r="AE2" t="s">
        <v>74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75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76</v>
      </c>
    </row>
    <row r="5" spans="1:60" hidden="1" x14ac:dyDescent="0.2">
      <c r="A5" s="208" t="s">
        <v>77</v>
      </c>
      <c r="B5" s="209"/>
      <c r="C5" s="210"/>
      <c r="D5" s="211"/>
      <c r="E5" s="211"/>
      <c r="F5" s="211"/>
      <c r="G5" s="212"/>
      <c r="AE5" t="s">
        <v>78</v>
      </c>
    </row>
    <row r="7" spans="1:60" ht="38.25" x14ac:dyDescent="0.2">
      <c r="A7" s="218" t="s">
        <v>79</v>
      </c>
      <c r="B7" s="219" t="s">
        <v>80</v>
      </c>
      <c r="C7" s="219" t="s">
        <v>81</v>
      </c>
      <c r="D7" s="218" t="s">
        <v>82</v>
      </c>
      <c r="E7" s="218" t="s">
        <v>83</v>
      </c>
      <c r="F7" s="213" t="s">
        <v>84</v>
      </c>
      <c r="G7" s="242" t="s">
        <v>28</v>
      </c>
      <c r="H7" s="243" t="s">
        <v>29</v>
      </c>
      <c r="I7" s="243" t="s">
        <v>85</v>
      </c>
      <c r="J7" s="243" t="s">
        <v>30</v>
      </c>
      <c r="K7" s="243" t="s">
        <v>86</v>
      </c>
      <c r="L7" s="243" t="s">
        <v>87</v>
      </c>
      <c r="M7" s="243" t="s">
        <v>88</v>
      </c>
      <c r="N7" s="243" t="s">
        <v>89</v>
      </c>
      <c r="O7" s="243" t="s">
        <v>90</v>
      </c>
      <c r="P7" s="243" t="s">
        <v>91</v>
      </c>
      <c r="Q7" s="243" t="s">
        <v>92</v>
      </c>
      <c r="R7" s="243" t="s">
        <v>93</v>
      </c>
      <c r="S7" s="243" t="s">
        <v>94</v>
      </c>
      <c r="T7" s="243" t="s">
        <v>95</v>
      </c>
      <c r="U7" s="221" t="s">
        <v>96</v>
      </c>
    </row>
    <row r="8" spans="1:60" x14ac:dyDescent="0.2">
      <c r="A8" s="244" t="s">
        <v>97</v>
      </c>
      <c r="B8" s="245" t="s">
        <v>60</v>
      </c>
      <c r="C8" s="246" t="s">
        <v>61</v>
      </c>
      <c r="D8" s="220"/>
      <c r="E8" s="247"/>
      <c r="F8" s="248"/>
      <c r="G8" s="248">
        <f>SUMIF(AE9:AE21,"&lt;&gt;NOR",G9:G21)</f>
        <v>0</v>
      </c>
      <c r="H8" s="248"/>
      <c r="I8" s="248">
        <f>SUM(I9:I21)</f>
        <v>0</v>
      </c>
      <c r="J8" s="248"/>
      <c r="K8" s="248">
        <f>SUM(K9:K21)</f>
        <v>0</v>
      </c>
      <c r="L8" s="248"/>
      <c r="M8" s="248">
        <f>SUM(M9:M21)</f>
        <v>0</v>
      </c>
      <c r="N8" s="220"/>
      <c r="O8" s="220">
        <f>SUM(O9:O21)</f>
        <v>17.955729999999999</v>
      </c>
      <c r="P8" s="220"/>
      <c r="Q8" s="220">
        <f>SUM(Q9:Q21)</f>
        <v>0</v>
      </c>
      <c r="R8" s="220"/>
      <c r="S8" s="220"/>
      <c r="T8" s="244"/>
      <c r="U8" s="220">
        <f>SUM(U9:U21)</f>
        <v>27.339999999999996</v>
      </c>
      <c r="AE8" t="s">
        <v>98</v>
      </c>
    </row>
    <row r="9" spans="1:60" outlineLevel="1" x14ac:dyDescent="0.2">
      <c r="A9" s="215">
        <v>1</v>
      </c>
      <c r="B9" s="222" t="s">
        <v>99</v>
      </c>
      <c r="C9" s="270" t="s">
        <v>100</v>
      </c>
      <c r="D9" s="224" t="s">
        <v>101</v>
      </c>
      <c r="E9" s="231">
        <v>37.186869999999999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1.7999999999999999E-2</v>
      </c>
      <c r="U9" s="224">
        <f>ROUND(E9*T9,2)</f>
        <v>0.67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102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2"/>
      <c r="C10" s="271" t="s">
        <v>103</v>
      </c>
      <c r="D10" s="226"/>
      <c r="E10" s="232">
        <v>34.113370000000003</v>
      </c>
      <c r="F10" s="237"/>
      <c r="G10" s="237"/>
      <c r="H10" s="237"/>
      <c r="I10" s="237"/>
      <c r="J10" s="237"/>
      <c r="K10" s="237"/>
      <c r="L10" s="237"/>
      <c r="M10" s="237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104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/>
      <c r="B11" s="222"/>
      <c r="C11" s="271" t="s">
        <v>105</v>
      </c>
      <c r="D11" s="226"/>
      <c r="E11" s="232">
        <v>3.0735000000000001</v>
      </c>
      <c r="F11" s="237"/>
      <c r="G11" s="237"/>
      <c r="H11" s="237"/>
      <c r="I11" s="237"/>
      <c r="J11" s="237"/>
      <c r="K11" s="237"/>
      <c r="L11" s="237"/>
      <c r="M11" s="237"/>
      <c r="N11" s="224"/>
      <c r="O11" s="224"/>
      <c r="P11" s="224"/>
      <c r="Q11" s="224"/>
      <c r="R11" s="224"/>
      <c r="S11" s="224"/>
      <c r="T11" s="225"/>
      <c r="U11" s="224"/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104</v>
      </c>
      <c r="AF11" s="214">
        <v>0</v>
      </c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2</v>
      </c>
      <c r="B12" s="222" t="s">
        <v>106</v>
      </c>
      <c r="C12" s="270" t="s">
        <v>107</v>
      </c>
      <c r="D12" s="224" t="s">
        <v>101</v>
      </c>
      <c r="E12" s="231">
        <v>107.5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0.13</v>
      </c>
      <c r="U12" s="224">
        <f>ROUND(E12*T12,2)</f>
        <v>13.98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102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2"/>
      <c r="C13" s="271" t="s">
        <v>108</v>
      </c>
      <c r="D13" s="226"/>
      <c r="E13" s="232">
        <v>107.5</v>
      </c>
      <c r="F13" s="237"/>
      <c r="G13" s="237"/>
      <c r="H13" s="237"/>
      <c r="I13" s="237"/>
      <c r="J13" s="237"/>
      <c r="K13" s="237"/>
      <c r="L13" s="237"/>
      <c r="M13" s="237"/>
      <c r="N13" s="224"/>
      <c r="O13" s="224"/>
      <c r="P13" s="224"/>
      <c r="Q13" s="224"/>
      <c r="R13" s="224"/>
      <c r="S13" s="224"/>
      <c r="T13" s="225"/>
      <c r="U13" s="224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104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3</v>
      </c>
      <c r="B14" s="222" t="s">
        <v>109</v>
      </c>
      <c r="C14" s="270" t="s">
        <v>110</v>
      </c>
      <c r="D14" s="224" t="s">
        <v>111</v>
      </c>
      <c r="E14" s="231">
        <v>10.75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21</v>
      </c>
      <c r="M14" s="237">
        <f>G14*(1+L14/100)</f>
        <v>0</v>
      </c>
      <c r="N14" s="224">
        <v>1.67</v>
      </c>
      <c r="O14" s="224">
        <f>ROUND(E14*N14,5)</f>
        <v>17.952500000000001</v>
      </c>
      <c r="P14" s="224">
        <v>0</v>
      </c>
      <c r="Q14" s="224">
        <f>ROUND(E14*P14,5)</f>
        <v>0</v>
      </c>
      <c r="R14" s="224"/>
      <c r="S14" s="224"/>
      <c r="T14" s="225">
        <v>0</v>
      </c>
      <c r="U14" s="224">
        <f>ROUND(E14*T14,2)</f>
        <v>0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112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2"/>
      <c r="C15" s="271" t="s">
        <v>113</v>
      </c>
      <c r="D15" s="226"/>
      <c r="E15" s="232">
        <v>10.75</v>
      </c>
      <c r="F15" s="237"/>
      <c r="G15" s="237"/>
      <c r="H15" s="237"/>
      <c r="I15" s="237"/>
      <c r="J15" s="237"/>
      <c r="K15" s="237"/>
      <c r="L15" s="237"/>
      <c r="M15" s="237"/>
      <c r="N15" s="224"/>
      <c r="O15" s="224"/>
      <c r="P15" s="224"/>
      <c r="Q15" s="224"/>
      <c r="R15" s="224"/>
      <c r="S15" s="224"/>
      <c r="T15" s="225"/>
      <c r="U15" s="224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104</v>
      </c>
      <c r="AF15" s="214">
        <v>0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4</v>
      </c>
      <c r="B16" s="222" t="s">
        <v>114</v>
      </c>
      <c r="C16" s="270" t="s">
        <v>115</v>
      </c>
      <c r="D16" s="224" t="s">
        <v>101</v>
      </c>
      <c r="E16" s="231">
        <v>107.5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24">
        <v>0</v>
      </c>
      <c r="O16" s="224">
        <f>ROUND(E16*N16,5)</f>
        <v>0</v>
      </c>
      <c r="P16" s="224">
        <v>0</v>
      </c>
      <c r="Q16" s="224">
        <f>ROUND(E16*P16,5)</f>
        <v>0</v>
      </c>
      <c r="R16" s="224"/>
      <c r="S16" s="224"/>
      <c r="T16" s="225">
        <v>9.7000000000000003E-2</v>
      </c>
      <c r="U16" s="224">
        <f>ROUND(E16*T16,2)</f>
        <v>10.43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102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/>
      <c r="B17" s="222"/>
      <c r="C17" s="271" t="s">
        <v>108</v>
      </c>
      <c r="D17" s="226"/>
      <c r="E17" s="232">
        <v>107.5</v>
      </c>
      <c r="F17" s="237"/>
      <c r="G17" s="237"/>
      <c r="H17" s="237"/>
      <c r="I17" s="237"/>
      <c r="J17" s="237"/>
      <c r="K17" s="237"/>
      <c r="L17" s="237"/>
      <c r="M17" s="237"/>
      <c r="N17" s="224"/>
      <c r="O17" s="224"/>
      <c r="P17" s="224"/>
      <c r="Q17" s="224"/>
      <c r="R17" s="224"/>
      <c r="S17" s="224"/>
      <c r="T17" s="225"/>
      <c r="U17" s="224"/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104</v>
      </c>
      <c r="AF17" s="214">
        <v>0</v>
      </c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5</v>
      </c>
      <c r="B18" s="222" t="s">
        <v>116</v>
      </c>
      <c r="C18" s="270" t="s">
        <v>117</v>
      </c>
      <c r="D18" s="224" t="s">
        <v>118</v>
      </c>
      <c r="E18" s="231">
        <v>3.2250000000000001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24">
        <v>1E-3</v>
      </c>
      <c r="O18" s="224">
        <f>ROUND(E18*N18,5)</f>
        <v>3.2299999999999998E-3</v>
      </c>
      <c r="P18" s="224">
        <v>0</v>
      </c>
      <c r="Q18" s="224">
        <f>ROUND(E18*P18,5)</f>
        <v>0</v>
      </c>
      <c r="R18" s="224"/>
      <c r="S18" s="224"/>
      <c r="T18" s="225">
        <v>0</v>
      </c>
      <c r="U18" s="224">
        <f>ROUND(E18*T18,2)</f>
        <v>0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112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/>
      <c r="B19" s="222"/>
      <c r="C19" s="271" t="s">
        <v>119</v>
      </c>
      <c r="D19" s="226"/>
      <c r="E19" s="232">
        <v>3.2250000000000001</v>
      </c>
      <c r="F19" s="237"/>
      <c r="G19" s="237"/>
      <c r="H19" s="237"/>
      <c r="I19" s="237"/>
      <c r="J19" s="237"/>
      <c r="K19" s="237"/>
      <c r="L19" s="237"/>
      <c r="M19" s="237"/>
      <c r="N19" s="224"/>
      <c r="O19" s="224"/>
      <c r="P19" s="224"/>
      <c r="Q19" s="224"/>
      <c r="R19" s="224"/>
      <c r="S19" s="224"/>
      <c r="T19" s="225"/>
      <c r="U19" s="224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104</v>
      </c>
      <c r="AF19" s="214">
        <v>0</v>
      </c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6</v>
      </c>
      <c r="B20" s="222" t="s">
        <v>120</v>
      </c>
      <c r="C20" s="270" t="s">
        <v>121</v>
      </c>
      <c r="D20" s="224" t="s">
        <v>101</v>
      </c>
      <c r="E20" s="231">
        <v>107.5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2.1000000000000001E-2</v>
      </c>
      <c r="U20" s="224">
        <f>ROUND(E20*T20,2)</f>
        <v>2.2599999999999998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102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2"/>
      <c r="C21" s="271" t="s">
        <v>108</v>
      </c>
      <c r="D21" s="226"/>
      <c r="E21" s="232">
        <v>107.5</v>
      </c>
      <c r="F21" s="237"/>
      <c r="G21" s="237"/>
      <c r="H21" s="237"/>
      <c r="I21" s="237"/>
      <c r="J21" s="237"/>
      <c r="K21" s="237"/>
      <c r="L21" s="237"/>
      <c r="M21" s="237"/>
      <c r="N21" s="224"/>
      <c r="O21" s="224"/>
      <c r="P21" s="224"/>
      <c r="Q21" s="224"/>
      <c r="R21" s="224"/>
      <c r="S21" s="224"/>
      <c r="T21" s="225"/>
      <c r="U21" s="224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104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216" t="s">
        <v>97</v>
      </c>
      <c r="B22" s="223" t="s">
        <v>62</v>
      </c>
      <c r="C22" s="272" t="s">
        <v>63</v>
      </c>
      <c r="D22" s="227"/>
      <c r="E22" s="233"/>
      <c r="F22" s="238"/>
      <c r="G22" s="238">
        <f>SUMIF(AE23:AE36,"&lt;&gt;NOR",G23:G36)</f>
        <v>0</v>
      </c>
      <c r="H22" s="238"/>
      <c r="I22" s="238">
        <f>SUM(I23:I36)</f>
        <v>0</v>
      </c>
      <c r="J22" s="238"/>
      <c r="K22" s="238">
        <f>SUM(K23:K36)</f>
        <v>0</v>
      </c>
      <c r="L22" s="238"/>
      <c r="M22" s="238">
        <f>SUM(M23:M36)</f>
        <v>0</v>
      </c>
      <c r="N22" s="227"/>
      <c r="O22" s="227">
        <f>SUM(O23:O36)</f>
        <v>33.720150000000004</v>
      </c>
      <c r="P22" s="227"/>
      <c r="Q22" s="227">
        <f>SUM(Q23:Q36)</f>
        <v>0</v>
      </c>
      <c r="R22" s="227"/>
      <c r="S22" s="227"/>
      <c r="T22" s="228"/>
      <c r="U22" s="227">
        <f>SUM(U23:U36)</f>
        <v>17.350000000000001</v>
      </c>
      <c r="AE22" t="s">
        <v>98</v>
      </c>
    </row>
    <row r="23" spans="1:60" outlineLevel="1" x14ac:dyDescent="0.2">
      <c r="A23" s="215">
        <v>7</v>
      </c>
      <c r="B23" s="222" t="s">
        <v>122</v>
      </c>
      <c r="C23" s="270" t="s">
        <v>123</v>
      </c>
      <c r="D23" s="224" t="s">
        <v>101</v>
      </c>
      <c r="E23" s="231">
        <v>34.113369999999996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24">
        <v>0.441</v>
      </c>
      <c r="O23" s="224">
        <f>ROUND(E23*N23,5)</f>
        <v>15.044</v>
      </c>
      <c r="P23" s="224">
        <v>0</v>
      </c>
      <c r="Q23" s="224">
        <f>ROUND(E23*P23,5)</f>
        <v>0</v>
      </c>
      <c r="R23" s="224"/>
      <c r="S23" s="224"/>
      <c r="T23" s="225">
        <v>2.9000000000000001E-2</v>
      </c>
      <c r="U23" s="224">
        <f>ROUND(E23*T23,2)</f>
        <v>0.99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102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/>
      <c r="B24" s="222"/>
      <c r="C24" s="271" t="s">
        <v>103</v>
      </c>
      <c r="D24" s="226"/>
      <c r="E24" s="232">
        <v>34.113370000000003</v>
      </c>
      <c r="F24" s="237"/>
      <c r="G24" s="237"/>
      <c r="H24" s="237"/>
      <c r="I24" s="237"/>
      <c r="J24" s="237"/>
      <c r="K24" s="237"/>
      <c r="L24" s="237"/>
      <c r="M24" s="237"/>
      <c r="N24" s="224"/>
      <c r="O24" s="224"/>
      <c r="P24" s="224"/>
      <c r="Q24" s="224"/>
      <c r="R24" s="224"/>
      <c r="S24" s="224"/>
      <c r="T24" s="225"/>
      <c r="U24" s="224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104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>
        <v>8</v>
      </c>
      <c r="B25" s="222" t="s">
        <v>124</v>
      </c>
      <c r="C25" s="270" t="s">
        <v>125</v>
      </c>
      <c r="D25" s="224" t="s">
        <v>101</v>
      </c>
      <c r="E25" s="231">
        <v>3.0735000000000001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24">
        <v>0.4284</v>
      </c>
      <c r="O25" s="224">
        <f>ROUND(E25*N25,5)</f>
        <v>1.3166899999999999</v>
      </c>
      <c r="P25" s="224">
        <v>0</v>
      </c>
      <c r="Q25" s="224">
        <f>ROUND(E25*P25,5)</f>
        <v>0</v>
      </c>
      <c r="R25" s="224"/>
      <c r="S25" s="224"/>
      <c r="T25" s="225">
        <v>2.5999999999999999E-2</v>
      </c>
      <c r="U25" s="224">
        <f>ROUND(E25*T25,2)</f>
        <v>0.08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102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2"/>
      <c r="C26" s="271" t="s">
        <v>126</v>
      </c>
      <c r="D26" s="226"/>
      <c r="E26" s="232">
        <v>3.0735000000000001</v>
      </c>
      <c r="F26" s="237"/>
      <c r="G26" s="237"/>
      <c r="H26" s="237"/>
      <c r="I26" s="237"/>
      <c r="J26" s="237"/>
      <c r="K26" s="237"/>
      <c r="L26" s="237"/>
      <c r="M26" s="237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104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15">
        <v>9</v>
      </c>
      <c r="B27" s="222" t="s">
        <v>127</v>
      </c>
      <c r="C27" s="270" t="s">
        <v>128</v>
      </c>
      <c r="D27" s="224" t="s">
        <v>101</v>
      </c>
      <c r="E27" s="231">
        <v>29.663799999999998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24">
        <v>0.30651</v>
      </c>
      <c r="O27" s="224">
        <f>ROUND(E27*N27,5)</f>
        <v>9.0922499999999999</v>
      </c>
      <c r="P27" s="224">
        <v>0</v>
      </c>
      <c r="Q27" s="224">
        <f>ROUND(E27*P27,5)</f>
        <v>0</v>
      </c>
      <c r="R27" s="224"/>
      <c r="S27" s="224"/>
      <c r="T27" s="225">
        <v>2.5000000000000001E-2</v>
      </c>
      <c r="U27" s="224">
        <f>ROUND(E27*T27,2)</f>
        <v>0.74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102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/>
      <c r="B28" s="222"/>
      <c r="C28" s="271" t="s">
        <v>129</v>
      </c>
      <c r="D28" s="226"/>
      <c r="E28" s="232">
        <v>29.663799999999998</v>
      </c>
      <c r="F28" s="237"/>
      <c r="G28" s="237"/>
      <c r="H28" s="237"/>
      <c r="I28" s="237"/>
      <c r="J28" s="237"/>
      <c r="K28" s="237"/>
      <c r="L28" s="237"/>
      <c r="M28" s="237"/>
      <c r="N28" s="224"/>
      <c r="O28" s="224"/>
      <c r="P28" s="224"/>
      <c r="Q28" s="224"/>
      <c r="R28" s="224"/>
      <c r="S28" s="224"/>
      <c r="T28" s="225"/>
      <c r="U28" s="224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104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10</v>
      </c>
      <c r="B29" s="222" t="s">
        <v>130</v>
      </c>
      <c r="C29" s="270" t="s">
        <v>131</v>
      </c>
      <c r="D29" s="224" t="s">
        <v>101</v>
      </c>
      <c r="E29" s="231">
        <v>29.663799999999998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21</v>
      </c>
      <c r="M29" s="237">
        <f>G29*(1+L29/100)</f>
        <v>0</v>
      </c>
      <c r="N29" s="224">
        <v>7.3899999999999993E-2</v>
      </c>
      <c r="O29" s="224">
        <f>ROUND(E29*N29,5)</f>
        <v>2.1921499999999998</v>
      </c>
      <c r="P29" s="224">
        <v>0</v>
      </c>
      <c r="Q29" s="224">
        <f>ROUND(E29*P29,5)</f>
        <v>0</v>
      </c>
      <c r="R29" s="224"/>
      <c r="S29" s="224"/>
      <c r="T29" s="225">
        <v>0.47799999999999998</v>
      </c>
      <c r="U29" s="224">
        <f>ROUND(E29*T29,2)</f>
        <v>14.18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102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/>
      <c r="B30" s="222"/>
      <c r="C30" s="271" t="s">
        <v>129</v>
      </c>
      <c r="D30" s="226"/>
      <c r="E30" s="232">
        <v>29.663799999999998</v>
      </c>
      <c r="F30" s="237"/>
      <c r="G30" s="237"/>
      <c r="H30" s="237"/>
      <c r="I30" s="237"/>
      <c r="J30" s="237"/>
      <c r="K30" s="237"/>
      <c r="L30" s="237"/>
      <c r="M30" s="237"/>
      <c r="N30" s="224"/>
      <c r="O30" s="224"/>
      <c r="P30" s="224"/>
      <c r="Q30" s="224"/>
      <c r="R30" s="224"/>
      <c r="S30" s="224"/>
      <c r="T30" s="225"/>
      <c r="U30" s="224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104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15">
        <v>11</v>
      </c>
      <c r="B31" s="222" t="s">
        <v>132</v>
      </c>
      <c r="C31" s="270" t="s">
        <v>133</v>
      </c>
      <c r="D31" s="224" t="s">
        <v>101</v>
      </c>
      <c r="E31" s="231">
        <v>31.146989999999999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21</v>
      </c>
      <c r="M31" s="237">
        <f>G31*(1+L31/100)</f>
        <v>0</v>
      </c>
      <c r="N31" s="224">
        <v>0.17599999999999999</v>
      </c>
      <c r="O31" s="224">
        <f>ROUND(E31*N31,5)</f>
        <v>5.4818699999999998</v>
      </c>
      <c r="P31" s="224">
        <v>0</v>
      </c>
      <c r="Q31" s="224">
        <f>ROUND(E31*P31,5)</f>
        <v>0</v>
      </c>
      <c r="R31" s="224"/>
      <c r="S31" s="224"/>
      <c r="T31" s="225">
        <v>0</v>
      </c>
      <c r="U31" s="224">
        <f>ROUND(E31*T31,2)</f>
        <v>0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112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2"/>
      <c r="C32" s="271" t="s">
        <v>134</v>
      </c>
      <c r="D32" s="226"/>
      <c r="E32" s="232">
        <v>31.146989999999999</v>
      </c>
      <c r="F32" s="237"/>
      <c r="G32" s="237"/>
      <c r="H32" s="237"/>
      <c r="I32" s="237"/>
      <c r="J32" s="237"/>
      <c r="K32" s="237"/>
      <c r="L32" s="237"/>
      <c r="M32" s="237"/>
      <c r="N32" s="224"/>
      <c r="O32" s="224"/>
      <c r="P32" s="224"/>
      <c r="Q32" s="224"/>
      <c r="R32" s="224"/>
      <c r="S32" s="224"/>
      <c r="T32" s="225"/>
      <c r="U32" s="224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104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12</v>
      </c>
      <c r="B33" s="222" t="s">
        <v>135</v>
      </c>
      <c r="C33" s="270" t="s">
        <v>136</v>
      </c>
      <c r="D33" s="224" t="s">
        <v>101</v>
      </c>
      <c r="E33" s="231">
        <v>3.0735000000000001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24">
        <v>5.5449999999999999E-2</v>
      </c>
      <c r="O33" s="224">
        <f>ROUND(E33*N33,5)</f>
        <v>0.17043</v>
      </c>
      <c r="P33" s="224">
        <v>0</v>
      </c>
      <c r="Q33" s="224">
        <f>ROUND(E33*P33,5)</f>
        <v>0</v>
      </c>
      <c r="R33" s="224"/>
      <c r="S33" s="224"/>
      <c r="T33" s="225">
        <v>0.442</v>
      </c>
      <c r="U33" s="224">
        <f>ROUND(E33*T33,2)</f>
        <v>1.36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102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2"/>
      <c r="C34" s="271" t="s">
        <v>126</v>
      </c>
      <c r="D34" s="226"/>
      <c r="E34" s="232">
        <v>3.0735000000000001</v>
      </c>
      <c r="F34" s="237"/>
      <c r="G34" s="237"/>
      <c r="H34" s="237"/>
      <c r="I34" s="237"/>
      <c r="J34" s="237"/>
      <c r="K34" s="237"/>
      <c r="L34" s="237"/>
      <c r="M34" s="237"/>
      <c r="N34" s="224"/>
      <c r="O34" s="224"/>
      <c r="P34" s="224"/>
      <c r="Q34" s="224"/>
      <c r="R34" s="224"/>
      <c r="S34" s="224"/>
      <c r="T34" s="225"/>
      <c r="U34" s="224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104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>
        <v>13</v>
      </c>
      <c r="B35" s="222" t="s">
        <v>137</v>
      </c>
      <c r="C35" s="270" t="s">
        <v>138</v>
      </c>
      <c r="D35" s="224" t="s">
        <v>101</v>
      </c>
      <c r="E35" s="231">
        <v>3.2271749999999999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21</v>
      </c>
      <c r="M35" s="237">
        <f>G35*(1+L35/100)</f>
        <v>0</v>
      </c>
      <c r="N35" s="224">
        <v>0.13100000000000001</v>
      </c>
      <c r="O35" s="224">
        <f>ROUND(E35*N35,5)</f>
        <v>0.42276000000000002</v>
      </c>
      <c r="P35" s="224">
        <v>0</v>
      </c>
      <c r="Q35" s="224">
        <f>ROUND(E35*P35,5)</f>
        <v>0</v>
      </c>
      <c r="R35" s="224"/>
      <c r="S35" s="224"/>
      <c r="T35" s="225">
        <v>0</v>
      </c>
      <c r="U35" s="224">
        <f>ROUND(E35*T35,2)</f>
        <v>0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112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/>
      <c r="B36" s="222"/>
      <c r="C36" s="271" t="s">
        <v>139</v>
      </c>
      <c r="D36" s="226"/>
      <c r="E36" s="232">
        <v>3.2271749999999999</v>
      </c>
      <c r="F36" s="237"/>
      <c r="G36" s="237"/>
      <c r="H36" s="237"/>
      <c r="I36" s="237"/>
      <c r="J36" s="237"/>
      <c r="K36" s="237"/>
      <c r="L36" s="237"/>
      <c r="M36" s="237"/>
      <c r="N36" s="224"/>
      <c r="O36" s="224"/>
      <c r="P36" s="224"/>
      <c r="Q36" s="224"/>
      <c r="R36" s="224"/>
      <c r="S36" s="224"/>
      <c r="T36" s="225"/>
      <c r="U36" s="224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104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216" t="s">
        <v>97</v>
      </c>
      <c r="B37" s="223" t="s">
        <v>64</v>
      </c>
      <c r="C37" s="272" t="s">
        <v>65</v>
      </c>
      <c r="D37" s="227"/>
      <c r="E37" s="233"/>
      <c r="F37" s="238"/>
      <c r="G37" s="238">
        <f>SUMIF(AE38:AE52,"&lt;&gt;NOR",G38:G52)</f>
        <v>0</v>
      </c>
      <c r="H37" s="238"/>
      <c r="I37" s="238">
        <f>SUM(I38:I52)</f>
        <v>0</v>
      </c>
      <c r="J37" s="238"/>
      <c r="K37" s="238">
        <f>SUM(K38:K52)</f>
        <v>0</v>
      </c>
      <c r="L37" s="238"/>
      <c r="M37" s="238">
        <f>SUM(M38:M52)</f>
        <v>0</v>
      </c>
      <c r="N37" s="227"/>
      <c r="O37" s="227">
        <f>SUM(O38:O52)</f>
        <v>11.836980000000001</v>
      </c>
      <c r="P37" s="227"/>
      <c r="Q37" s="227">
        <f>SUM(Q38:Q52)</f>
        <v>0</v>
      </c>
      <c r="R37" s="227"/>
      <c r="S37" s="227"/>
      <c r="T37" s="228"/>
      <c r="U37" s="227">
        <f>SUM(U38:U52)</f>
        <v>14.15</v>
      </c>
      <c r="AE37" t="s">
        <v>98</v>
      </c>
    </row>
    <row r="38" spans="1:60" outlineLevel="1" x14ac:dyDescent="0.2">
      <c r="A38" s="215">
        <v>14</v>
      </c>
      <c r="B38" s="222" t="s">
        <v>140</v>
      </c>
      <c r="C38" s="270" t="s">
        <v>141</v>
      </c>
      <c r="D38" s="224" t="s">
        <v>142</v>
      </c>
      <c r="E38" s="231">
        <v>45.253399999999999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21</v>
      </c>
      <c r="M38" s="237">
        <f>G38*(1+L38/100)</f>
        <v>0</v>
      </c>
      <c r="N38" s="224">
        <v>0.188</v>
      </c>
      <c r="O38" s="224">
        <f>ROUND(E38*N38,5)</f>
        <v>8.5076400000000003</v>
      </c>
      <c r="P38" s="224">
        <v>0</v>
      </c>
      <c r="Q38" s="224">
        <f>ROUND(E38*P38,5)</f>
        <v>0</v>
      </c>
      <c r="R38" s="224"/>
      <c r="S38" s="224"/>
      <c r="T38" s="225">
        <v>0.27200000000000002</v>
      </c>
      <c r="U38" s="224">
        <f>ROUND(E38*T38,2)</f>
        <v>12.31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102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/>
      <c r="B39" s="222"/>
      <c r="C39" s="271" t="s">
        <v>143</v>
      </c>
      <c r="D39" s="226"/>
      <c r="E39" s="232">
        <v>22.5488</v>
      </c>
      <c r="F39" s="237"/>
      <c r="G39" s="237"/>
      <c r="H39" s="237"/>
      <c r="I39" s="237"/>
      <c r="J39" s="237"/>
      <c r="K39" s="237"/>
      <c r="L39" s="237"/>
      <c r="M39" s="237"/>
      <c r="N39" s="224"/>
      <c r="O39" s="224"/>
      <c r="P39" s="224"/>
      <c r="Q39" s="224"/>
      <c r="R39" s="224"/>
      <c r="S39" s="224"/>
      <c r="T39" s="225"/>
      <c r="U39" s="224"/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104</v>
      </c>
      <c r="AF39" s="214">
        <v>0</v>
      </c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/>
      <c r="B40" s="222"/>
      <c r="C40" s="271" t="s">
        <v>144</v>
      </c>
      <c r="D40" s="226"/>
      <c r="E40" s="232">
        <v>22.704599999999999</v>
      </c>
      <c r="F40" s="237"/>
      <c r="G40" s="237"/>
      <c r="H40" s="237"/>
      <c r="I40" s="237"/>
      <c r="J40" s="237"/>
      <c r="K40" s="237"/>
      <c r="L40" s="237"/>
      <c r="M40" s="237"/>
      <c r="N40" s="224"/>
      <c r="O40" s="224"/>
      <c r="P40" s="224"/>
      <c r="Q40" s="224"/>
      <c r="R40" s="224"/>
      <c r="S40" s="224"/>
      <c r="T40" s="225"/>
      <c r="U40" s="224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104</v>
      </c>
      <c r="AF40" s="214">
        <v>0</v>
      </c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15">
        <v>15</v>
      </c>
      <c r="B41" s="222" t="s">
        <v>145</v>
      </c>
      <c r="C41" s="270" t="s">
        <v>146</v>
      </c>
      <c r="D41" s="224" t="s">
        <v>147</v>
      </c>
      <c r="E41" s="231">
        <v>22.774287999999999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21</v>
      </c>
      <c r="M41" s="237">
        <f>G41*(1+L41/100)</f>
        <v>0</v>
      </c>
      <c r="N41" s="224">
        <v>9.3399999999999997E-2</v>
      </c>
      <c r="O41" s="224">
        <f>ROUND(E41*N41,5)</f>
        <v>2.1271200000000001</v>
      </c>
      <c r="P41" s="224">
        <v>0</v>
      </c>
      <c r="Q41" s="224">
        <f>ROUND(E41*P41,5)</f>
        <v>0</v>
      </c>
      <c r="R41" s="224"/>
      <c r="S41" s="224"/>
      <c r="T41" s="225">
        <v>0</v>
      </c>
      <c r="U41" s="224">
        <f>ROUND(E41*T41,2)</f>
        <v>0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112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/>
      <c r="B42" s="222"/>
      <c r="C42" s="271" t="s">
        <v>148</v>
      </c>
      <c r="D42" s="226"/>
      <c r="E42" s="232">
        <v>22.774287999999999</v>
      </c>
      <c r="F42" s="237"/>
      <c r="G42" s="237"/>
      <c r="H42" s="237"/>
      <c r="I42" s="237"/>
      <c r="J42" s="237"/>
      <c r="K42" s="237"/>
      <c r="L42" s="237"/>
      <c r="M42" s="237"/>
      <c r="N42" s="224"/>
      <c r="O42" s="224"/>
      <c r="P42" s="224"/>
      <c r="Q42" s="224"/>
      <c r="R42" s="224"/>
      <c r="S42" s="224"/>
      <c r="T42" s="225"/>
      <c r="U42" s="224"/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104</v>
      </c>
      <c r="AF42" s="214">
        <v>0</v>
      </c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15">
        <v>16</v>
      </c>
      <c r="B43" s="222" t="s">
        <v>149</v>
      </c>
      <c r="C43" s="270" t="s">
        <v>150</v>
      </c>
      <c r="D43" s="224" t="s">
        <v>147</v>
      </c>
      <c r="E43" s="231">
        <v>22.931646000000001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21</v>
      </c>
      <c r="M43" s="237">
        <f>G43*(1+L43/100)</f>
        <v>0</v>
      </c>
      <c r="N43" s="224">
        <v>4.2099999999999999E-2</v>
      </c>
      <c r="O43" s="224">
        <f>ROUND(E43*N43,5)</f>
        <v>0.96541999999999994</v>
      </c>
      <c r="P43" s="224">
        <v>0</v>
      </c>
      <c r="Q43" s="224">
        <f>ROUND(E43*P43,5)</f>
        <v>0</v>
      </c>
      <c r="R43" s="224"/>
      <c r="S43" s="224"/>
      <c r="T43" s="225">
        <v>0</v>
      </c>
      <c r="U43" s="224">
        <f>ROUND(E43*T43,2)</f>
        <v>0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112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2"/>
      <c r="C44" s="271" t="s">
        <v>151</v>
      </c>
      <c r="D44" s="226"/>
      <c r="E44" s="232">
        <v>22.931646000000001</v>
      </c>
      <c r="F44" s="237"/>
      <c r="G44" s="237"/>
      <c r="H44" s="237"/>
      <c r="I44" s="237"/>
      <c r="J44" s="237"/>
      <c r="K44" s="237"/>
      <c r="L44" s="237"/>
      <c r="M44" s="237"/>
      <c r="N44" s="224"/>
      <c r="O44" s="224"/>
      <c r="P44" s="224"/>
      <c r="Q44" s="224"/>
      <c r="R44" s="224"/>
      <c r="S44" s="224"/>
      <c r="T44" s="225"/>
      <c r="U44" s="224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104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17</v>
      </c>
      <c r="B45" s="222" t="s">
        <v>152</v>
      </c>
      <c r="C45" s="270" t="s">
        <v>153</v>
      </c>
      <c r="D45" s="224" t="s">
        <v>147</v>
      </c>
      <c r="E45" s="231">
        <v>2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21</v>
      </c>
      <c r="M45" s="237">
        <f>G45*(1+L45/100)</f>
        <v>0</v>
      </c>
      <c r="N45" s="224">
        <v>0.1133</v>
      </c>
      <c r="O45" s="224">
        <f>ROUND(E45*N45,5)</f>
        <v>0.2266</v>
      </c>
      <c r="P45" s="224">
        <v>0</v>
      </c>
      <c r="Q45" s="224">
        <f>ROUND(E45*P45,5)</f>
        <v>0</v>
      </c>
      <c r="R45" s="224"/>
      <c r="S45" s="224"/>
      <c r="T45" s="225">
        <v>0.91800000000000004</v>
      </c>
      <c r="U45" s="224">
        <f>ROUND(E45*T45,2)</f>
        <v>1.84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102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/>
      <c r="B46" s="222"/>
      <c r="C46" s="271" t="s">
        <v>154</v>
      </c>
      <c r="D46" s="226"/>
      <c r="E46" s="232">
        <v>2</v>
      </c>
      <c r="F46" s="237"/>
      <c r="G46" s="237"/>
      <c r="H46" s="237"/>
      <c r="I46" s="237"/>
      <c r="J46" s="237"/>
      <c r="K46" s="237"/>
      <c r="L46" s="237"/>
      <c r="M46" s="237"/>
      <c r="N46" s="224"/>
      <c r="O46" s="224"/>
      <c r="P46" s="224"/>
      <c r="Q46" s="224"/>
      <c r="R46" s="224"/>
      <c r="S46" s="224"/>
      <c r="T46" s="225"/>
      <c r="U46" s="224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104</v>
      </c>
      <c r="AF46" s="214">
        <v>0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18</v>
      </c>
      <c r="B47" s="222" t="s">
        <v>155</v>
      </c>
      <c r="C47" s="270" t="s">
        <v>156</v>
      </c>
      <c r="D47" s="224" t="s">
        <v>147</v>
      </c>
      <c r="E47" s="231">
        <v>1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21</v>
      </c>
      <c r="M47" s="237">
        <f>G47*(1+L47/100)</f>
        <v>0</v>
      </c>
      <c r="N47" s="224">
        <v>5.1000000000000004E-3</v>
      </c>
      <c r="O47" s="224">
        <f>ROUND(E47*N47,5)</f>
        <v>5.1000000000000004E-3</v>
      </c>
      <c r="P47" s="224">
        <v>0</v>
      </c>
      <c r="Q47" s="224">
        <f>ROUND(E47*P47,5)</f>
        <v>0</v>
      </c>
      <c r="R47" s="224"/>
      <c r="S47" s="224"/>
      <c r="T47" s="225">
        <v>0</v>
      </c>
      <c r="U47" s="224">
        <f>ROUND(E47*T47,2)</f>
        <v>0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112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2"/>
      <c r="C48" s="273" t="s">
        <v>157</v>
      </c>
      <c r="D48" s="229"/>
      <c r="E48" s="234"/>
      <c r="F48" s="239"/>
      <c r="G48" s="240"/>
      <c r="H48" s="237"/>
      <c r="I48" s="237"/>
      <c r="J48" s="237"/>
      <c r="K48" s="237"/>
      <c r="L48" s="237"/>
      <c r="M48" s="237"/>
      <c r="N48" s="224"/>
      <c r="O48" s="224"/>
      <c r="P48" s="224"/>
      <c r="Q48" s="224"/>
      <c r="R48" s="224"/>
      <c r="S48" s="224"/>
      <c r="T48" s="225"/>
      <c r="U48" s="224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158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7" t="str">
        <f>C48</f>
        <v>IP 4b - Jednosměrný provoz</v>
      </c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/>
      <c r="B49" s="222"/>
      <c r="C49" s="271" t="s">
        <v>159</v>
      </c>
      <c r="D49" s="226"/>
      <c r="E49" s="232">
        <v>1</v>
      </c>
      <c r="F49" s="237"/>
      <c r="G49" s="237"/>
      <c r="H49" s="237"/>
      <c r="I49" s="237"/>
      <c r="J49" s="237"/>
      <c r="K49" s="237"/>
      <c r="L49" s="237"/>
      <c r="M49" s="237"/>
      <c r="N49" s="224"/>
      <c r="O49" s="224"/>
      <c r="P49" s="224"/>
      <c r="Q49" s="224"/>
      <c r="R49" s="224"/>
      <c r="S49" s="224"/>
      <c r="T49" s="225"/>
      <c r="U49" s="224"/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104</v>
      </c>
      <c r="AF49" s="214">
        <v>0</v>
      </c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>
        <v>19</v>
      </c>
      <c r="B50" s="222" t="s">
        <v>160</v>
      </c>
      <c r="C50" s="270" t="s">
        <v>161</v>
      </c>
      <c r="D50" s="224" t="s">
        <v>147</v>
      </c>
      <c r="E50" s="231">
        <v>1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21</v>
      </c>
      <c r="M50" s="237">
        <f>G50*(1+L50/100)</f>
        <v>0</v>
      </c>
      <c r="N50" s="224">
        <v>5.1000000000000004E-3</v>
      </c>
      <c r="O50" s="224">
        <f>ROUND(E50*N50,5)</f>
        <v>5.1000000000000004E-3</v>
      </c>
      <c r="P50" s="224">
        <v>0</v>
      </c>
      <c r="Q50" s="224">
        <f>ROUND(E50*P50,5)</f>
        <v>0</v>
      </c>
      <c r="R50" s="224"/>
      <c r="S50" s="224"/>
      <c r="T50" s="225">
        <v>0</v>
      </c>
      <c r="U50" s="224">
        <f>ROUND(E50*T50,2)</f>
        <v>0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112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/>
      <c r="B51" s="222"/>
      <c r="C51" s="273" t="s">
        <v>162</v>
      </c>
      <c r="D51" s="229"/>
      <c r="E51" s="234"/>
      <c r="F51" s="239"/>
      <c r="G51" s="240"/>
      <c r="H51" s="237"/>
      <c r="I51" s="237"/>
      <c r="J51" s="237"/>
      <c r="K51" s="237"/>
      <c r="L51" s="237"/>
      <c r="M51" s="237"/>
      <c r="N51" s="224"/>
      <c r="O51" s="224"/>
      <c r="P51" s="224"/>
      <c r="Q51" s="224"/>
      <c r="R51" s="224"/>
      <c r="S51" s="224"/>
      <c r="T51" s="225"/>
      <c r="U51" s="224"/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158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7" t="str">
        <f>C51</f>
        <v>B2 - Zákaz vjezdu všech vozidel</v>
      </c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2"/>
      <c r="C52" s="271" t="s">
        <v>163</v>
      </c>
      <c r="D52" s="226"/>
      <c r="E52" s="232">
        <v>1</v>
      </c>
      <c r="F52" s="237"/>
      <c r="G52" s="237"/>
      <c r="H52" s="237"/>
      <c r="I52" s="237"/>
      <c r="J52" s="237"/>
      <c r="K52" s="237"/>
      <c r="L52" s="237"/>
      <c r="M52" s="237"/>
      <c r="N52" s="224"/>
      <c r="O52" s="224"/>
      <c r="P52" s="224"/>
      <c r="Q52" s="224"/>
      <c r="R52" s="224"/>
      <c r="S52" s="224"/>
      <c r="T52" s="225"/>
      <c r="U52" s="224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104</v>
      </c>
      <c r="AF52" s="214">
        <v>0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x14ac:dyDescent="0.2">
      <c r="A53" s="216" t="s">
        <v>97</v>
      </c>
      <c r="B53" s="223" t="s">
        <v>66</v>
      </c>
      <c r="C53" s="272" t="s">
        <v>67</v>
      </c>
      <c r="D53" s="227"/>
      <c r="E53" s="233"/>
      <c r="F53" s="238"/>
      <c r="G53" s="238">
        <f>SUMIF(AE54:AE61,"&lt;&gt;NOR",G54:G61)</f>
        <v>0</v>
      </c>
      <c r="H53" s="238"/>
      <c r="I53" s="238">
        <f>SUM(I54:I61)</f>
        <v>0</v>
      </c>
      <c r="J53" s="238"/>
      <c r="K53" s="238">
        <f>SUM(K54:K61)</f>
        <v>0</v>
      </c>
      <c r="L53" s="238"/>
      <c r="M53" s="238">
        <f>SUM(M54:M61)</f>
        <v>0</v>
      </c>
      <c r="N53" s="227"/>
      <c r="O53" s="227">
        <f>SUM(O54:O61)</f>
        <v>0</v>
      </c>
      <c r="P53" s="227"/>
      <c r="Q53" s="227">
        <f>SUM(Q54:Q61)</f>
        <v>8.0000000000000002E-3</v>
      </c>
      <c r="R53" s="227"/>
      <c r="S53" s="227"/>
      <c r="T53" s="228"/>
      <c r="U53" s="227">
        <f>SUM(U54:U61)</f>
        <v>0.85</v>
      </c>
      <c r="AE53" t="s">
        <v>98</v>
      </c>
    </row>
    <row r="54" spans="1:60" outlineLevel="1" x14ac:dyDescent="0.2">
      <c r="A54" s="215">
        <v>20</v>
      </c>
      <c r="B54" s="222" t="s">
        <v>164</v>
      </c>
      <c r="C54" s="270" t="s">
        <v>165</v>
      </c>
      <c r="D54" s="224" t="s">
        <v>147</v>
      </c>
      <c r="E54" s="231">
        <v>2</v>
      </c>
      <c r="F54" s="236"/>
      <c r="G54" s="237">
        <f>ROUND(E54*F54,2)</f>
        <v>0</v>
      </c>
      <c r="H54" s="236"/>
      <c r="I54" s="237">
        <f>ROUND(E54*H54,2)</f>
        <v>0</v>
      </c>
      <c r="J54" s="236"/>
      <c r="K54" s="237">
        <f>ROUND(E54*J54,2)</f>
        <v>0</v>
      </c>
      <c r="L54" s="237">
        <v>21</v>
      </c>
      <c r="M54" s="237">
        <f>G54*(1+L54/100)</f>
        <v>0</v>
      </c>
      <c r="N54" s="224">
        <v>0</v>
      </c>
      <c r="O54" s="224">
        <f>ROUND(E54*N54,5)</f>
        <v>0</v>
      </c>
      <c r="P54" s="224">
        <v>4.0000000000000001E-3</v>
      </c>
      <c r="Q54" s="224">
        <f>ROUND(E54*P54,5)</f>
        <v>8.0000000000000002E-3</v>
      </c>
      <c r="R54" s="224"/>
      <c r="S54" s="224"/>
      <c r="T54" s="225">
        <v>0.17399999999999999</v>
      </c>
      <c r="U54" s="224">
        <f>ROUND(E54*T54,2)</f>
        <v>0.35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102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/>
      <c r="B55" s="222"/>
      <c r="C55" s="273" t="s">
        <v>166</v>
      </c>
      <c r="D55" s="229"/>
      <c r="E55" s="234"/>
      <c r="F55" s="239"/>
      <c r="G55" s="240"/>
      <c r="H55" s="237"/>
      <c r="I55" s="237"/>
      <c r="J55" s="237"/>
      <c r="K55" s="237"/>
      <c r="L55" s="237"/>
      <c r="M55" s="237"/>
      <c r="N55" s="224"/>
      <c r="O55" s="224"/>
      <c r="P55" s="224"/>
      <c r="Q55" s="224"/>
      <c r="R55" s="224"/>
      <c r="S55" s="224"/>
      <c r="T55" s="225"/>
      <c r="U55" s="224"/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158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7" t="str">
        <f>C55</f>
        <v>1 x IZ 5a - Obytná zóna</v>
      </c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/>
      <c r="B56" s="222"/>
      <c r="C56" s="273" t="s">
        <v>167</v>
      </c>
      <c r="D56" s="229"/>
      <c r="E56" s="234"/>
      <c r="F56" s="239"/>
      <c r="G56" s="240"/>
      <c r="H56" s="237"/>
      <c r="I56" s="237"/>
      <c r="J56" s="237"/>
      <c r="K56" s="237"/>
      <c r="L56" s="237"/>
      <c r="M56" s="237"/>
      <c r="N56" s="224"/>
      <c r="O56" s="224"/>
      <c r="P56" s="224"/>
      <c r="Q56" s="224"/>
      <c r="R56" s="224"/>
      <c r="S56" s="224"/>
      <c r="T56" s="225"/>
      <c r="U56" s="224"/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158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7" t="str">
        <f>C56</f>
        <v>1 x IZ 5b - Konec obytné zóny</v>
      </c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/>
      <c r="B57" s="222"/>
      <c r="C57" s="274" t="s">
        <v>168</v>
      </c>
      <c r="D57" s="230"/>
      <c r="E57" s="235"/>
      <c r="F57" s="241"/>
      <c r="G57" s="241"/>
      <c r="H57" s="237"/>
      <c r="I57" s="237"/>
      <c r="J57" s="237"/>
      <c r="K57" s="237"/>
      <c r="L57" s="237"/>
      <c r="M57" s="237"/>
      <c r="N57" s="224"/>
      <c r="O57" s="224"/>
      <c r="P57" s="224"/>
      <c r="Q57" s="224"/>
      <c r="R57" s="224"/>
      <c r="S57" s="224"/>
      <c r="T57" s="225"/>
      <c r="U57" s="224"/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158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/>
      <c r="B58" s="222"/>
      <c r="C58" s="273" t="s">
        <v>169</v>
      </c>
      <c r="D58" s="229"/>
      <c r="E58" s="234"/>
      <c r="F58" s="239"/>
      <c r="G58" s="240"/>
      <c r="H58" s="237"/>
      <c r="I58" s="237"/>
      <c r="J58" s="237"/>
      <c r="K58" s="237"/>
      <c r="L58" s="237"/>
      <c r="M58" s="237"/>
      <c r="N58" s="224"/>
      <c r="O58" s="224"/>
      <c r="P58" s="224"/>
      <c r="Q58" s="224"/>
      <c r="R58" s="224"/>
      <c r="S58" s="224"/>
      <c r="T58" s="225"/>
      <c r="U58" s="224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158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7" t="str">
        <f>C58</f>
        <v>DZ budou použity na druhém konci komunikace u napojení na komunikaci v ulici U Tiskárny</v>
      </c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/>
      <c r="B59" s="222"/>
      <c r="C59" s="271" t="s">
        <v>154</v>
      </c>
      <c r="D59" s="226"/>
      <c r="E59" s="232">
        <v>2</v>
      </c>
      <c r="F59" s="237"/>
      <c r="G59" s="237"/>
      <c r="H59" s="237"/>
      <c r="I59" s="237"/>
      <c r="J59" s="237"/>
      <c r="K59" s="237"/>
      <c r="L59" s="237"/>
      <c r="M59" s="237"/>
      <c r="N59" s="224"/>
      <c r="O59" s="224"/>
      <c r="P59" s="224"/>
      <c r="Q59" s="224"/>
      <c r="R59" s="224"/>
      <c r="S59" s="224"/>
      <c r="T59" s="225"/>
      <c r="U59" s="224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104</v>
      </c>
      <c r="AF59" s="214">
        <v>0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>
        <v>21</v>
      </c>
      <c r="B60" s="222" t="s">
        <v>170</v>
      </c>
      <c r="C60" s="270" t="s">
        <v>171</v>
      </c>
      <c r="D60" s="224" t="s">
        <v>147</v>
      </c>
      <c r="E60" s="231">
        <v>2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21</v>
      </c>
      <c r="M60" s="237">
        <f>G60*(1+L60/100)</f>
        <v>0</v>
      </c>
      <c r="N60" s="224">
        <v>0</v>
      </c>
      <c r="O60" s="224">
        <f>ROUND(E60*N60,5)</f>
        <v>0</v>
      </c>
      <c r="P60" s="224">
        <v>0</v>
      </c>
      <c r="Q60" s="224">
        <f>ROUND(E60*P60,5)</f>
        <v>0</v>
      </c>
      <c r="R60" s="224"/>
      <c r="S60" s="224"/>
      <c r="T60" s="225">
        <v>0.25</v>
      </c>
      <c r="U60" s="224">
        <f>ROUND(E60*T60,2)</f>
        <v>0.5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102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/>
      <c r="B61" s="222"/>
      <c r="C61" s="271" t="s">
        <v>154</v>
      </c>
      <c r="D61" s="226"/>
      <c r="E61" s="232">
        <v>2</v>
      </c>
      <c r="F61" s="237"/>
      <c r="G61" s="237"/>
      <c r="H61" s="237"/>
      <c r="I61" s="237"/>
      <c r="J61" s="237"/>
      <c r="K61" s="237"/>
      <c r="L61" s="237"/>
      <c r="M61" s="237"/>
      <c r="N61" s="224"/>
      <c r="O61" s="224"/>
      <c r="P61" s="224"/>
      <c r="Q61" s="224"/>
      <c r="R61" s="224"/>
      <c r="S61" s="224"/>
      <c r="T61" s="225"/>
      <c r="U61" s="224"/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104</v>
      </c>
      <c r="AF61" s="214">
        <v>0</v>
      </c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x14ac:dyDescent="0.2">
      <c r="A62" s="216" t="s">
        <v>97</v>
      </c>
      <c r="B62" s="223" t="s">
        <v>68</v>
      </c>
      <c r="C62" s="272" t="s">
        <v>69</v>
      </c>
      <c r="D62" s="227"/>
      <c r="E62" s="233"/>
      <c r="F62" s="238"/>
      <c r="G62" s="238">
        <f>SUMIF(AE63:AE66,"&lt;&gt;NOR",G63:G66)</f>
        <v>0</v>
      </c>
      <c r="H62" s="238"/>
      <c r="I62" s="238">
        <f>SUM(I63:I66)</f>
        <v>0</v>
      </c>
      <c r="J62" s="238"/>
      <c r="K62" s="238">
        <f>SUM(K63:K66)</f>
        <v>0</v>
      </c>
      <c r="L62" s="238"/>
      <c r="M62" s="238">
        <f>SUM(M63:M66)</f>
        <v>0</v>
      </c>
      <c r="N62" s="227"/>
      <c r="O62" s="227">
        <f>SUM(O63:O66)</f>
        <v>0</v>
      </c>
      <c r="P62" s="227"/>
      <c r="Q62" s="227">
        <f>SUM(Q63:Q66)</f>
        <v>0</v>
      </c>
      <c r="R62" s="227"/>
      <c r="S62" s="227"/>
      <c r="T62" s="228"/>
      <c r="U62" s="227">
        <f>SUM(U63:U66)</f>
        <v>1.02</v>
      </c>
      <c r="AE62" t="s">
        <v>98</v>
      </c>
    </row>
    <row r="63" spans="1:60" outlineLevel="1" x14ac:dyDescent="0.2">
      <c r="A63" s="215">
        <v>22</v>
      </c>
      <c r="B63" s="222" t="s">
        <v>172</v>
      </c>
      <c r="C63" s="270" t="s">
        <v>173</v>
      </c>
      <c r="D63" s="224" t="s">
        <v>174</v>
      </c>
      <c r="E63" s="231">
        <v>63.512859999999989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21</v>
      </c>
      <c r="M63" s="237">
        <f>G63*(1+L63/100)</f>
        <v>0</v>
      </c>
      <c r="N63" s="224">
        <v>0</v>
      </c>
      <c r="O63" s="224">
        <f>ROUND(E63*N63,5)</f>
        <v>0</v>
      </c>
      <c r="P63" s="224">
        <v>0</v>
      </c>
      <c r="Q63" s="224">
        <f>ROUND(E63*P63,5)</f>
        <v>0</v>
      </c>
      <c r="R63" s="224"/>
      <c r="S63" s="224"/>
      <c r="T63" s="225">
        <v>1.6E-2</v>
      </c>
      <c r="U63" s="224">
        <f>ROUND(E63*T63,2)</f>
        <v>1.02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102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/>
      <c r="B64" s="222"/>
      <c r="C64" s="271" t="s">
        <v>175</v>
      </c>
      <c r="D64" s="226"/>
      <c r="E64" s="232">
        <v>17.955729999999999</v>
      </c>
      <c r="F64" s="237"/>
      <c r="G64" s="237"/>
      <c r="H64" s="237"/>
      <c r="I64" s="237"/>
      <c r="J64" s="237"/>
      <c r="K64" s="237"/>
      <c r="L64" s="237"/>
      <c r="M64" s="237"/>
      <c r="N64" s="224"/>
      <c r="O64" s="224"/>
      <c r="P64" s="224"/>
      <c r="Q64" s="224"/>
      <c r="R64" s="224"/>
      <c r="S64" s="224"/>
      <c r="T64" s="225"/>
      <c r="U64" s="224"/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104</v>
      </c>
      <c r="AF64" s="214">
        <v>0</v>
      </c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/>
      <c r="B65" s="222"/>
      <c r="C65" s="271" t="s">
        <v>176</v>
      </c>
      <c r="D65" s="226"/>
      <c r="E65" s="232">
        <v>33.720149999999997</v>
      </c>
      <c r="F65" s="237"/>
      <c r="G65" s="237"/>
      <c r="H65" s="237"/>
      <c r="I65" s="237"/>
      <c r="J65" s="237"/>
      <c r="K65" s="237"/>
      <c r="L65" s="237"/>
      <c r="M65" s="237"/>
      <c r="N65" s="224"/>
      <c r="O65" s="224"/>
      <c r="P65" s="224"/>
      <c r="Q65" s="224"/>
      <c r="R65" s="224"/>
      <c r="S65" s="224"/>
      <c r="T65" s="225"/>
      <c r="U65" s="224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104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/>
      <c r="B66" s="222"/>
      <c r="C66" s="271" t="s">
        <v>177</v>
      </c>
      <c r="D66" s="226"/>
      <c r="E66" s="232">
        <v>11.836980000000001</v>
      </c>
      <c r="F66" s="237"/>
      <c r="G66" s="237"/>
      <c r="H66" s="237"/>
      <c r="I66" s="237"/>
      <c r="J66" s="237"/>
      <c r="K66" s="237"/>
      <c r="L66" s="237"/>
      <c r="M66" s="237"/>
      <c r="N66" s="224"/>
      <c r="O66" s="224"/>
      <c r="P66" s="224"/>
      <c r="Q66" s="224"/>
      <c r="R66" s="224"/>
      <c r="S66" s="224"/>
      <c r="T66" s="225"/>
      <c r="U66" s="224"/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104</v>
      </c>
      <c r="AF66" s="214">
        <v>0</v>
      </c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x14ac:dyDescent="0.2">
      <c r="A67" s="216" t="s">
        <v>97</v>
      </c>
      <c r="B67" s="223" t="s">
        <v>70</v>
      </c>
      <c r="C67" s="272" t="s">
        <v>26</v>
      </c>
      <c r="D67" s="227"/>
      <c r="E67" s="233"/>
      <c r="F67" s="238"/>
      <c r="G67" s="238">
        <f>SUMIF(AE68:AE73,"&lt;&gt;NOR",G68:G73)</f>
        <v>0</v>
      </c>
      <c r="H67" s="238"/>
      <c r="I67" s="238">
        <f>SUM(I68:I73)</f>
        <v>0</v>
      </c>
      <c r="J67" s="238"/>
      <c r="K67" s="238">
        <f>SUM(K68:K73)</f>
        <v>0</v>
      </c>
      <c r="L67" s="238"/>
      <c r="M67" s="238">
        <f>SUM(M68:M73)</f>
        <v>0</v>
      </c>
      <c r="N67" s="227"/>
      <c r="O67" s="227">
        <f>SUM(O68:O73)</f>
        <v>0</v>
      </c>
      <c r="P67" s="227"/>
      <c r="Q67" s="227">
        <f>SUM(Q68:Q73)</f>
        <v>0</v>
      </c>
      <c r="R67" s="227"/>
      <c r="S67" s="227"/>
      <c r="T67" s="228"/>
      <c r="U67" s="227">
        <f>SUM(U68:U73)</f>
        <v>0</v>
      </c>
      <c r="AE67" t="s">
        <v>98</v>
      </c>
    </row>
    <row r="68" spans="1:60" outlineLevel="1" x14ac:dyDescent="0.2">
      <c r="A68" s="215">
        <v>23</v>
      </c>
      <c r="B68" s="222" t="s">
        <v>178</v>
      </c>
      <c r="C68" s="270" t="s">
        <v>179</v>
      </c>
      <c r="D68" s="224" t="s">
        <v>180</v>
      </c>
      <c r="E68" s="231">
        <v>3500</v>
      </c>
      <c r="F68" s="236"/>
      <c r="G68" s="237">
        <f>ROUND(E68*F68,2)</f>
        <v>0</v>
      </c>
      <c r="H68" s="236"/>
      <c r="I68" s="237">
        <f>ROUND(E68*H68,2)</f>
        <v>0</v>
      </c>
      <c r="J68" s="236"/>
      <c r="K68" s="237">
        <f>ROUND(E68*J68,2)</f>
        <v>0</v>
      </c>
      <c r="L68" s="237">
        <v>21</v>
      </c>
      <c r="M68" s="237">
        <f>G68*(1+L68/100)</f>
        <v>0</v>
      </c>
      <c r="N68" s="224">
        <v>0</v>
      </c>
      <c r="O68" s="224">
        <f>ROUND(E68*N68,5)</f>
        <v>0</v>
      </c>
      <c r="P68" s="224">
        <v>0</v>
      </c>
      <c r="Q68" s="224">
        <f>ROUND(E68*P68,5)</f>
        <v>0</v>
      </c>
      <c r="R68" s="224"/>
      <c r="S68" s="224"/>
      <c r="T68" s="225">
        <v>0</v>
      </c>
      <c r="U68" s="224">
        <f>ROUND(E68*T68,2)</f>
        <v>0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102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24</v>
      </c>
      <c r="B69" s="222" t="s">
        <v>181</v>
      </c>
      <c r="C69" s="270" t="s">
        <v>182</v>
      </c>
      <c r="D69" s="224" t="s">
        <v>180</v>
      </c>
      <c r="E69" s="231">
        <v>3500</v>
      </c>
      <c r="F69" s="236"/>
      <c r="G69" s="237">
        <f>ROUND(E69*F69,2)</f>
        <v>0</v>
      </c>
      <c r="H69" s="236"/>
      <c r="I69" s="237">
        <f>ROUND(E69*H69,2)</f>
        <v>0</v>
      </c>
      <c r="J69" s="236"/>
      <c r="K69" s="237">
        <f>ROUND(E69*J69,2)</f>
        <v>0</v>
      </c>
      <c r="L69" s="237">
        <v>21</v>
      </c>
      <c r="M69" s="237">
        <f>G69*(1+L69/100)</f>
        <v>0</v>
      </c>
      <c r="N69" s="224">
        <v>0</v>
      </c>
      <c r="O69" s="224">
        <f>ROUND(E69*N69,5)</f>
        <v>0</v>
      </c>
      <c r="P69" s="224">
        <v>0</v>
      </c>
      <c r="Q69" s="224">
        <f>ROUND(E69*P69,5)</f>
        <v>0</v>
      </c>
      <c r="R69" s="224"/>
      <c r="S69" s="224"/>
      <c r="T69" s="225">
        <v>0</v>
      </c>
      <c r="U69" s="224">
        <f>ROUND(E69*T69,2)</f>
        <v>0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102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>
        <v>25</v>
      </c>
      <c r="B70" s="222" t="s">
        <v>183</v>
      </c>
      <c r="C70" s="270" t="s">
        <v>184</v>
      </c>
      <c r="D70" s="224" t="s">
        <v>180</v>
      </c>
      <c r="E70" s="231">
        <v>1800</v>
      </c>
      <c r="F70" s="236"/>
      <c r="G70" s="237">
        <f>ROUND(E70*F70,2)</f>
        <v>0</v>
      </c>
      <c r="H70" s="236"/>
      <c r="I70" s="237">
        <f>ROUND(E70*H70,2)</f>
        <v>0</v>
      </c>
      <c r="J70" s="236"/>
      <c r="K70" s="237">
        <f>ROUND(E70*J70,2)</f>
        <v>0</v>
      </c>
      <c r="L70" s="237">
        <v>21</v>
      </c>
      <c r="M70" s="237">
        <f>G70*(1+L70/100)</f>
        <v>0</v>
      </c>
      <c r="N70" s="224">
        <v>0</v>
      </c>
      <c r="O70" s="224">
        <f>ROUND(E70*N70,5)</f>
        <v>0</v>
      </c>
      <c r="P70" s="224">
        <v>0</v>
      </c>
      <c r="Q70" s="224">
        <f>ROUND(E70*P70,5)</f>
        <v>0</v>
      </c>
      <c r="R70" s="224"/>
      <c r="S70" s="224"/>
      <c r="T70" s="225">
        <v>0</v>
      </c>
      <c r="U70" s="224">
        <f>ROUND(E70*T70,2)</f>
        <v>0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102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>
        <v>26</v>
      </c>
      <c r="B71" s="222" t="s">
        <v>185</v>
      </c>
      <c r="C71" s="270" t="s">
        <v>186</v>
      </c>
      <c r="D71" s="224" t="s">
        <v>180</v>
      </c>
      <c r="E71" s="231">
        <v>7500</v>
      </c>
      <c r="F71" s="236"/>
      <c r="G71" s="237">
        <f>ROUND(E71*F71,2)</f>
        <v>0</v>
      </c>
      <c r="H71" s="236"/>
      <c r="I71" s="237">
        <f>ROUND(E71*H71,2)</f>
        <v>0</v>
      </c>
      <c r="J71" s="236"/>
      <c r="K71" s="237">
        <f>ROUND(E71*J71,2)</f>
        <v>0</v>
      </c>
      <c r="L71" s="237">
        <v>21</v>
      </c>
      <c r="M71" s="237">
        <f>G71*(1+L71/100)</f>
        <v>0</v>
      </c>
      <c r="N71" s="224">
        <v>0</v>
      </c>
      <c r="O71" s="224">
        <f>ROUND(E71*N71,5)</f>
        <v>0</v>
      </c>
      <c r="P71" s="224">
        <v>0</v>
      </c>
      <c r="Q71" s="224">
        <f>ROUND(E71*P71,5)</f>
        <v>0</v>
      </c>
      <c r="R71" s="224"/>
      <c r="S71" s="224"/>
      <c r="T71" s="225">
        <v>0</v>
      </c>
      <c r="U71" s="224">
        <f>ROUND(E71*T71,2)</f>
        <v>0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102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>
        <v>27</v>
      </c>
      <c r="B72" s="222" t="s">
        <v>187</v>
      </c>
      <c r="C72" s="270" t="s">
        <v>188</v>
      </c>
      <c r="D72" s="224" t="s">
        <v>180</v>
      </c>
      <c r="E72" s="231">
        <v>3500</v>
      </c>
      <c r="F72" s="236"/>
      <c r="G72" s="237">
        <f>ROUND(E72*F72,2)</f>
        <v>0</v>
      </c>
      <c r="H72" s="236"/>
      <c r="I72" s="237">
        <f>ROUND(E72*H72,2)</f>
        <v>0</v>
      </c>
      <c r="J72" s="236"/>
      <c r="K72" s="237">
        <f>ROUND(E72*J72,2)</f>
        <v>0</v>
      </c>
      <c r="L72" s="237">
        <v>21</v>
      </c>
      <c r="M72" s="237">
        <f>G72*(1+L72/100)</f>
        <v>0</v>
      </c>
      <c r="N72" s="224">
        <v>0</v>
      </c>
      <c r="O72" s="224">
        <f>ROUND(E72*N72,5)</f>
        <v>0</v>
      </c>
      <c r="P72" s="224">
        <v>0</v>
      </c>
      <c r="Q72" s="224">
        <f>ROUND(E72*P72,5)</f>
        <v>0</v>
      </c>
      <c r="R72" s="224"/>
      <c r="S72" s="224"/>
      <c r="T72" s="225">
        <v>0</v>
      </c>
      <c r="U72" s="224">
        <f>ROUND(E72*T72,2)</f>
        <v>0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102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49">
        <v>28</v>
      </c>
      <c r="B73" s="250" t="s">
        <v>189</v>
      </c>
      <c r="C73" s="275" t="s">
        <v>190</v>
      </c>
      <c r="D73" s="251" t="s">
        <v>180</v>
      </c>
      <c r="E73" s="252">
        <v>5000</v>
      </c>
      <c r="F73" s="253"/>
      <c r="G73" s="254">
        <f>ROUND(E73*F73,2)</f>
        <v>0</v>
      </c>
      <c r="H73" s="253"/>
      <c r="I73" s="254">
        <f>ROUND(E73*H73,2)</f>
        <v>0</v>
      </c>
      <c r="J73" s="253"/>
      <c r="K73" s="254">
        <f>ROUND(E73*J73,2)</f>
        <v>0</v>
      </c>
      <c r="L73" s="254">
        <v>21</v>
      </c>
      <c r="M73" s="254">
        <f>G73*(1+L73/100)</f>
        <v>0</v>
      </c>
      <c r="N73" s="251">
        <v>0</v>
      </c>
      <c r="O73" s="251">
        <f>ROUND(E73*N73,5)</f>
        <v>0</v>
      </c>
      <c r="P73" s="251">
        <v>0</v>
      </c>
      <c r="Q73" s="251">
        <f>ROUND(E73*P73,5)</f>
        <v>0</v>
      </c>
      <c r="R73" s="251"/>
      <c r="S73" s="251"/>
      <c r="T73" s="255">
        <v>0</v>
      </c>
      <c r="U73" s="251">
        <f>ROUND(E73*T73,2)</f>
        <v>0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102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x14ac:dyDescent="0.2">
      <c r="A74" s="6"/>
      <c r="B74" s="7" t="s">
        <v>168</v>
      </c>
      <c r="C74" s="276" t="s">
        <v>168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C74">
        <v>15</v>
      </c>
      <c r="AD74">
        <v>21</v>
      </c>
    </row>
    <row r="75" spans="1:60" x14ac:dyDescent="0.2">
      <c r="A75" s="256"/>
      <c r="B75" s="257">
        <v>26</v>
      </c>
      <c r="C75" s="277" t="s">
        <v>168</v>
      </c>
      <c r="D75" s="258"/>
      <c r="E75" s="258"/>
      <c r="F75" s="258"/>
      <c r="G75" s="269">
        <f>G8+G22+G37+G53+G62+G67</f>
        <v>0</v>
      </c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C75">
        <f>SUMIF(L7:L73,AC74,G7:G73)</f>
        <v>0</v>
      </c>
      <c r="AD75">
        <f>SUMIF(L7:L73,AD74,G7:G73)</f>
        <v>0</v>
      </c>
      <c r="AE75" t="s">
        <v>191</v>
      </c>
    </row>
    <row r="76" spans="1:60" x14ac:dyDescent="0.2">
      <c r="A76" s="6"/>
      <c r="B76" s="7" t="s">
        <v>168</v>
      </c>
      <c r="C76" s="276" t="s">
        <v>168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6"/>
      <c r="B77" s="7" t="s">
        <v>168</v>
      </c>
      <c r="C77" s="276" t="s">
        <v>168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9">
        <v>33</v>
      </c>
      <c r="B78" s="259"/>
      <c r="C78" s="278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60"/>
      <c r="B79" s="261"/>
      <c r="C79" s="279"/>
      <c r="D79" s="261"/>
      <c r="E79" s="261"/>
      <c r="F79" s="261"/>
      <c r="G79" s="262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E79" t="s">
        <v>192</v>
      </c>
    </row>
    <row r="80" spans="1:60" x14ac:dyDescent="0.2">
      <c r="A80" s="263"/>
      <c r="B80" s="264"/>
      <c r="C80" s="280"/>
      <c r="D80" s="264"/>
      <c r="E80" s="264"/>
      <c r="F80" s="264"/>
      <c r="G80" s="265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63"/>
      <c r="B81" s="264"/>
      <c r="C81" s="280"/>
      <c r="D81" s="264"/>
      <c r="E81" s="264"/>
      <c r="F81" s="264"/>
      <c r="G81" s="265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63"/>
      <c r="B82" s="264"/>
      <c r="C82" s="280"/>
      <c r="D82" s="264"/>
      <c r="E82" s="264"/>
      <c r="F82" s="264"/>
      <c r="G82" s="265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66"/>
      <c r="B83" s="267"/>
      <c r="C83" s="281"/>
      <c r="D83" s="267"/>
      <c r="E83" s="267"/>
      <c r="F83" s="267"/>
      <c r="G83" s="268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6"/>
      <c r="B84" s="7" t="s">
        <v>168</v>
      </c>
      <c r="C84" s="276" t="s">
        <v>168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C85" s="282"/>
      <c r="AE85" t="s">
        <v>193</v>
      </c>
    </row>
  </sheetData>
  <mergeCells count="11">
    <mergeCell ref="C55:G55"/>
    <mergeCell ref="C56:G56"/>
    <mergeCell ref="C58:G58"/>
    <mergeCell ref="A78:C78"/>
    <mergeCell ref="A79:G83"/>
    <mergeCell ref="A1:G1"/>
    <mergeCell ref="C2:G2"/>
    <mergeCell ref="C3:G3"/>
    <mergeCell ref="C4:G4"/>
    <mergeCell ref="C48:G48"/>
    <mergeCell ref="C51:G51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George von On</cp:lastModifiedBy>
  <cp:lastPrinted>2014-02-28T09:52:57Z</cp:lastPrinted>
  <dcterms:created xsi:type="dcterms:W3CDTF">2009-04-08T07:15:50Z</dcterms:created>
  <dcterms:modified xsi:type="dcterms:W3CDTF">2020-12-15T13:57:38Z</dcterms:modified>
</cp:coreProperties>
</file>